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2024\Quý III\Hồng\"/>
    </mc:Choice>
  </mc:AlternateContent>
  <xr:revisionPtr revIDLastSave="0" documentId="8_{9D3A52DB-866F-4C9A-81C8-B1FFA5FDF7BB}" xr6:coauthVersionLast="36" xr6:coauthVersionMax="36" xr10:uidLastSave="{00000000-0000-0000-0000-000000000000}"/>
  <bookViews>
    <workbookView showHorizontalScroll="0" showVerticalScroll="0" showSheetTabs="0" xWindow="0" yWindow="0" windowWidth="20730" windowHeight="11025" xr2:uid="{00000000-000D-0000-FFFF-FFFF00000000}"/>
  </bookViews>
  <sheets>
    <sheet name="Sheet1" sheetId="1" r:id="rId1"/>
  </sheets>
  <calcPr calcId="179021"/>
</workbook>
</file>

<file path=xl/calcChain.xml><?xml version="1.0" encoding="utf-8"?>
<calcChain xmlns="http://schemas.openxmlformats.org/spreadsheetml/2006/main">
  <c r="D14" i="1" l="1"/>
  <c r="C14" i="1"/>
  <c r="E29" i="1"/>
  <c r="C11" i="1"/>
  <c r="C10" i="1"/>
  <c r="C9" i="1" s="1"/>
  <c r="G30" i="1" l="1"/>
  <c r="G14" i="1"/>
  <c r="G11" i="1"/>
  <c r="G10" i="1"/>
  <c r="G9" i="1" l="1"/>
  <c r="G8" i="1" s="1"/>
  <c r="D32" i="1"/>
  <c r="D11" i="1" s="1"/>
  <c r="D31" i="1"/>
  <c r="C30" i="1"/>
  <c r="C8" i="1" s="1"/>
  <c r="D30" i="1" l="1"/>
  <c r="E30" i="1" s="1"/>
  <c r="D10" i="1"/>
  <c r="F11" i="1"/>
  <c r="F13" i="1"/>
  <c r="F26" i="1"/>
  <c r="F27" i="1"/>
  <c r="F31" i="1"/>
  <c r="F32" i="1"/>
  <c r="E11" i="1"/>
  <c r="E12" i="1"/>
  <c r="E13" i="1"/>
  <c r="E26" i="1"/>
  <c r="E27" i="1"/>
  <c r="E28" i="1"/>
  <c r="E31" i="1"/>
  <c r="E32" i="1"/>
  <c r="F10" i="1" l="1"/>
  <c r="D9" i="1"/>
  <c r="D8" i="1" s="1"/>
  <c r="F30" i="1"/>
  <c r="E10" i="1"/>
  <c r="A17" i="1" l="1"/>
  <c r="A18" i="1" s="1"/>
  <c r="A19" i="1" s="1"/>
  <c r="A20" i="1" s="1"/>
  <c r="A21" i="1" s="1"/>
  <c r="A22" i="1" s="1"/>
  <c r="A23" i="1" s="1"/>
  <c r="A24" i="1" s="1"/>
  <c r="A25" i="1" s="1"/>
  <c r="F19" i="1" l="1"/>
  <c r="F18" i="1"/>
  <c r="F16" i="1"/>
  <c r="F17" i="1"/>
  <c r="F25" i="1"/>
  <c r="E14" i="1"/>
  <c r="E18" i="1"/>
  <c r="E24" i="1"/>
  <c r="F24" i="1"/>
  <c r="E19" i="1"/>
  <c r="E23" i="1"/>
  <c r="F23" i="1"/>
  <c r="F22" i="1"/>
  <c r="E17" i="1"/>
  <c r="E21" i="1"/>
  <c r="F21" i="1"/>
  <c r="F20" i="1"/>
  <c r="E22" i="1"/>
  <c r="E20" i="1"/>
  <c r="E16" i="1"/>
  <c r="E25" i="1"/>
  <c r="F14" i="1" l="1"/>
  <c r="F9" i="1" l="1"/>
  <c r="E9" i="1"/>
  <c r="F8" i="1" l="1"/>
  <c r="E8" i="1"/>
</calcChain>
</file>

<file path=xl/sharedStrings.xml><?xml version="1.0" encoding="utf-8"?>
<sst xmlns="http://schemas.openxmlformats.org/spreadsheetml/2006/main" count="45" uniqueCount="44">
  <si>
    <t>UBND TỈNH, THÀNH PHỐ…</t>
  </si>
  <si>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</si>
  <si>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</si>
  <si>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</si>
  <si>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</si>
  <si>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</si>
  <si>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</si>
  <si>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</si>
  <si>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</si>
  <si>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</si>
  <si>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</si>
  <si>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</si>
  <si>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</si>
  <si>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</si>
  <si>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</si>
  <si>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</si>
  <si>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</si>
  <si>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</si>
  <si>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</si>
  <si>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</si>
  <si>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</si>
  <si>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</si>
  <si>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</si>
  <si>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</si>
  <si>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</si>
  <si>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</si>
  <si>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</si>
  <si>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</si>
  <si>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</si>
  <si>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</si>
  <si>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</si>
  <si>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</si>
  <si>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</si>
  <si>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</si>
  <si>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</si>
  <si>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</si>
  <si>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</si>
  <si>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</si>
  <si>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</si>
  <si>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</si>
  <si>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ƯỚC THỰC HIỆN CHI NGÂN SÁCH ĐỊA PHƯƠNG QUÝ III NĂM 2024</t>
  </si>
  <si>
    <t>ƯỚC THỰC HIỆN QUÝ 
(09 THÁNG, NĂM)</t>
  </si>
  <si>
    <t>VI</t>
  </si>
  <si>
    <t>Chi tạo nguồn điều chỉnh tiền lương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</si>
</sst>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quot;&quot;;_(@_)"/>
  </numFmts>
  <fonts count="25">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u/>
      <sz val="12"/>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s>
  <fills count="2">
    <fill>
      <patternFill patternType="none"/>
    </fill>
    <fill>
      <patternFill patternType="gray125"/>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s>
  <cellStyleXfs count="11">
    <xf numFmtId="0" fontId="0" fillId="0" borderId="0"/>
    <xf numFmtId="165" fontId="17" fillId="0" borderId="0" applyFont="0" applyFill="0" applyBorder="0" applyAlignment="0" applyProtection="0"/>
    <xf numFmtId="164" fontId="17" fillId="0" borderId="0" applyFont="0" applyFill="0" applyBorder="0" applyAlignment="0" applyProtection="0"/>
    <xf numFmtId="166" fontId="15" fillId="0" borderId="0" applyFont="0" applyFill="0" applyBorder="0" applyAlignment="0" applyProtection="0"/>
    <xf numFmtId="0" fontId="12" fillId="0" borderId="0"/>
    <xf numFmtId="0" fontId="13" fillId="0" borderId="0"/>
    <xf numFmtId="0" fontId="2" fillId="0" borderId="0"/>
    <xf numFmtId="0" fontId="24" fillId="0" borderId="0"/>
    <xf numFmtId="0" fontId="12" fillId="0" borderId="0"/>
    <xf numFmtId="0" fontId="17" fillId="0" borderId="0"/>
    <xf numFmtId="0" fontId="1" fillId="0" borderId="0"/>
  </cellStyleXfs>
  <cellXfs count="59">
    <xf numFmtId="0" fontId="0" fillId="0" borderId="0" xfId="0"/>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applyAlignment="1">
      <alignment horizontal="center"/>
    </xf>
    <xf numFmtId="3" fontId="18" fillId="0" borderId="3" xfId="0" applyNumberFormat="1" applyFont="1" applyFill="1" applyBorder="1"/>
    <xf numFmtId="0" fontId="4" fillId="0" borderId="3" xfId="0" applyFont="1" applyFill="1" applyBorder="1" applyAlignment="1">
      <alignment horizontal="center"/>
    </xf>
    <xf numFmtId="0" fontId="14" fillId="0" borderId="3" xfId="0" applyFont="1" applyFill="1" applyBorder="1" applyAlignment="1">
      <alignment horizontal="center"/>
    </xf>
    <xf numFmtId="0" fontId="3" fillId="0" borderId="3" xfId="0" applyFont="1" applyFill="1" applyBorder="1" applyAlignment="1">
      <alignment horizontal="center"/>
    </xf>
    <xf numFmtId="0" fontId="10" fillId="0" borderId="0" xfId="0" applyFont="1" applyFill="1"/>
    <xf numFmtId="0" fontId="4" fillId="0" borderId="3" xfId="0" applyFont="1" applyFill="1" applyBorder="1"/>
    <xf numFmtId="0" fontId="5" fillId="0" borderId="3" xfId="0" applyFont="1" applyFill="1" applyBorder="1"/>
    <xf numFmtId="0" fontId="4" fillId="0" borderId="4" xfId="0" applyFont="1" applyFill="1" applyBorder="1"/>
    <xf numFmtId="0" fontId="9" fillId="0" borderId="0" xfId="0" applyFont="1" applyFill="1" applyAlignment="1">
      <alignment horizontal="centerContinuous"/>
    </xf>
    <xf numFmtId="0" fontId="8" fillId="0" borderId="0" xfId="0" applyFont="1" applyFill="1"/>
    <xf numFmtId="0" fontId="4" fillId="0" borderId="3" xfId="0" applyFont="1" applyFill="1" applyBorder="1" applyAlignment="1">
      <alignment horizontal="center" vertical="center"/>
    </xf>
    <xf numFmtId="0" fontId="5" fillId="0" borderId="2" xfId="0" applyFont="1" applyFill="1" applyBorder="1"/>
    <xf numFmtId="0" fontId="4" fillId="0" borderId="4" xfId="0" applyFont="1" applyFill="1" applyBorder="1" applyAlignment="1">
      <alignment horizontal="center"/>
    </xf>
    <xf numFmtId="0" fontId="5" fillId="0" borderId="3" xfId="0" applyFont="1" applyFill="1" applyBorder="1" applyAlignment="1">
      <alignment horizontal="center" vertical="center"/>
    </xf>
    <xf numFmtId="0" fontId="14" fillId="0" borderId="3" xfId="0" applyFont="1" applyFill="1" applyBorder="1"/>
    <xf numFmtId="3" fontId="6" fillId="0" borderId="3" xfId="0" applyNumberFormat="1" applyFont="1" applyFill="1" applyBorder="1"/>
    <xf numFmtId="3" fontId="4" fillId="0" borderId="3" xfId="0" applyNumberFormat="1" applyFont="1" applyFill="1" applyBorder="1" applyAlignment="1">
      <alignment horizontal="right"/>
    </xf>
    <xf numFmtId="0" fontId="4" fillId="0" borderId="3" xfId="0" applyFont="1" applyFill="1" applyBorder="1" applyAlignment="1">
      <alignment horizontal="justify" wrapText="1"/>
    </xf>
    <xf numFmtId="0" fontId="4" fillId="0" borderId="3" xfId="0" applyFont="1" applyFill="1" applyBorder="1" applyAlignment="1">
      <alignment horizontal="left" wrapText="1"/>
    </xf>
    <xf numFmtId="0" fontId="3" fillId="0" borderId="3" xfId="0" applyFont="1" applyFill="1" applyBorder="1" applyAlignment="1">
      <alignment horizontal="left" wrapText="1"/>
    </xf>
    <xf numFmtId="0" fontId="16" fillId="0" borderId="3" xfId="0" applyFont="1" applyFill="1" applyBorder="1" applyAlignment="1">
      <alignment wrapText="1"/>
    </xf>
    <xf numFmtId="3" fontId="19" fillId="0" borderId="3" xfId="0" applyNumberFormat="1" applyFont="1" applyFill="1" applyBorder="1"/>
    <xf numFmtId="0" fontId="20" fillId="0" borderId="0" xfId="0" applyFont="1" applyFill="1"/>
    <xf numFmtId="3" fontId="21" fillId="0" borderId="3" xfId="0" applyNumberFormat="1" applyFont="1" applyFill="1" applyBorder="1"/>
    <xf numFmtId="0" fontId="22" fillId="0" borderId="0" xfId="0" applyFont="1" applyFill="1"/>
    <xf numFmtId="3" fontId="19" fillId="0" borderId="4" xfId="0" applyNumberFormat="1" applyFont="1" applyFill="1" applyBorder="1"/>
    <xf numFmtId="0" fontId="11" fillId="0" borderId="0" xfId="0" applyFont="1" applyFill="1" applyAlignment="1">
      <alignment horizontal="right"/>
    </xf>
    <xf numFmtId="0" fontId="5" fillId="0" borderId="0" xfId="0" applyFont="1" applyFill="1" applyAlignment="1">
      <alignment horizontal="center"/>
    </xf>
    <xf numFmtId="3" fontId="18" fillId="0" borderId="2" xfId="0" applyNumberFormat="1" applyFont="1" applyFill="1" applyBorder="1"/>
    <xf numFmtId="3" fontId="5" fillId="0" borderId="2" xfId="0" applyNumberFormat="1" applyFont="1" applyFill="1" applyBorder="1" applyAlignment="1">
      <alignment horizontal="right"/>
    </xf>
    <xf numFmtId="3" fontId="5" fillId="0" borderId="3" xfId="0" applyNumberFormat="1" applyFont="1" applyFill="1" applyBorder="1" applyAlignment="1">
      <alignment horizontal="right"/>
    </xf>
    <xf numFmtId="3" fontId="5" fillId="0" borderId="4" xfId="0" applyNumberFormat="1" applyFont="1" applyFill="1" applyBorder="1" applyAlignment="1">
      <alignment horizontal="right"/>
    </xf>
    <xf numFmtId="3" fontId="5" fillId="0" borderId="2" xfId="0" applyNumberFormat="1" applyFont="1" applyFill="1" applyBorder="1"/>
    <xf numFmtId="3" fontId="6" fillId="0" borderId="3" xfId="0" applyNumberFormat="1" applyFont="1" applyFill="1" applyBorder="1" applyAlignment="1">
      <alignment vertical="center"/>
    </xf>
    <xf numFmtId="3" fontId="5" fillId="0" borderId="3" xfId="0" applyNumberFormat="1" applyFont="1" applyFill="1" applyBorder="1"/>
    <xf numFmtId="3" fontId="4" fillId="0" borderId="3" xfId="0" applyNumberFormat="1" applyFont="1" applyFill="1" applyBorder="1" applyAlignment="1">
      <alignment horizontal="right" vertical="center"/>
    </xf>
    <xf numFmtId="0" fontId="5" fillId="0" borderId="10" xfId="0" applyFont="1" applyFill="1" applyBorder="1" applyAlignment="1">
      <alignment vertical="center"/>
    </xf>
    <xf numFmtId="0" fontId="5" fillId="0" borderId="0" xfId="0" applyFont="1" applyFill="1" applyAlignment="1">
      <alignment horizontal="center"/>
    </xf>
    <xf numFmtId="0" fontId="5" fillId="0" borderId="0" xfId="0" applyFont="1" applyFill="1" applyAlignment="1">
      <alignment horizontal="center" wrapText="1"/>
    </xf>
    <xf numFmtId="0" fontId="6" fillId="0" borderId="0" xfId="0" applyNumberFormat="1" applyFont="1" applyFill="1" applyBorder="1" applyAlignment="1">
      <alignment horizontal="center" vertical="center" wrapText="1"/>
    </xf>
    <xf numFmtId="0" fontId="23" fillId="0" borderId="0" xfId="0" applyFont="1" applyFill="1" applyBorder="1" applyAlignment="1">
      <alignment horizontal="right"/>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6"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cellXfs>
  <cellStyles count="11">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view="pageBreakPreview" zoomScale="50" zoomScaleNormal="80" zoomScaleSheetLayoutView="50" workbookViewId="0">
      <selection activeCell="D28" sqref="D28"/>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0" style="5" hidden="1" customWidth="1"/>
    <col min="8" max="16384" width="12.85546875" style="5"/>
  </cols>
  <sheetData>
    <row r="1" spans="1:7" ht="21" customHeight="1">
      <c r="A1" s="3" t="s">
        <v>0</v>
      </c>
      <c r="B1" s="3"/>
      <c r="C1" s="4"/>
      <c r="D1" s="18"/>
      <c r="E1" s="47" t="s">
        <v>26</v>
      </c>
      <c r="F1" s="47"/>
    </row>
    <row r="2" spans="1:7" ht="18.75">
      <c r="A2" s="3"/>
      <c r="B2" s="3"/>
      <c r="C2" s="4"/>
      <c r="D2" s="18"/>
      <c r="E2" s="37"/>
      <c r="F2" s="37"/>
    </row>
    <row r="3" spans="1:7">
      <c r="A3" s="48" t="s">
        <v>40</v>
      </c>
      <c r="B3" s="48"/>
      <c r="C3" s="48"/>
      <c r="D3" s="48"/>
      <c r="E3" s="48"/>
      <c r="F3" s="48"/>
    </row>
    <row r="4" spans="1:7">
      <c r="A4" s="49"/>
      <c r="B4" s="49"/>
      <c r="C4" s="49"/>
      <c r="D4" s="49"/>
      <c r="E4" s="49"/>
      <c r="F4" s="49"/>
    </row>
    <row r="5" spans="1:7" ht="19.5" customHeight="1">
      <c r="A5" s="6"/>
      <c r="B5" s="6"/>
      <c r="C5" s="7"/>
      <c r="D5" s="50" t="s">
        <v>1</v>
      </c>
      <c r="E5" s="50"/>
      <c r="F5" s="50"/>
    </row>
    <row r="6" spans="1:7" s="19" customFormat="1" ht="37.5" customHeight="1">
      <c r="A6" s="51" t="s">
        <v>2</v>
      </c>
      <c r="B6" s="52" t="s">
        <v>3</v>
      </c>
      <c r="C6" s="53" t="s">
        <v>23</v>
      </c>
      <c r="D6" s="55" t="s">
        <v>41</v>
      </c>
      <c r="E6" s="57" t="s">
        <v>24</v>
      </c>
      <c r="F6" s="58"/>
    </row>
    <row r="7" spans="1:7" s="19" customFormat="1" ht="49.5" customHeight="1">
      <c r="A7" s="51"/>
      <c r="B7" s="51"/>
      <c r="C7" s="54"/>
      <c r="D7" s="56"/>
      <c r="E7" s="1" t="s">
        <v>23</v>
      </c>
      <c r="F7" s="2" t="s">
        <v>25</v>
      </c>
    </row>
    <row r="8" spans="1:7" s="7" customFormat="1" ht="20.100000000000001" customHeight="1">
      <c r="A8" s="8"/>
      <c r="B8" s="21" t="s">
        <v>10</v>
      </c>
      <c r="C8" s="42">
        <f>C9+C30</f>
        <v>17196618</v>
      </c>
      <c r="D8" s="38">
        <f>D9+D30</f>
        <v>11279160</v>
      </c>
      <c r="E8" s="39">
        <f>(D8/C8)*100</f>
        <v>65.589408335987926</v>
      </c>
      <c r="F8" s="39">
        <f>(D8/G8)*100</f>
        <v>127.42865412779267</v>
      </c>
      <c r="G8" s="38">
        <f>G9+G30</f>
        <v>8851353</v>
      </c>
    </row>
    <row r="9" spans="1:7" s="7" customFormat="1" ht="20.100000000000001" customHeight="1">
      <c r="A9" s="9" t="s">
        <v>4</v>
      </c>
      <c r="B9" s="16" t="s">
        <v>27</v>
      </c>
      <c r="C9" s="10">
        <f>SUM(C10,C14,C26,C27,C28,C29)</f>
        <v>14807268</v>
      </c>
      <c r="D9" s="10">
        <f>D10+D14+D26+D27+D28+37679</f>
        <v>10027786</v>
      </c>
      <c r="E9" s="40">
        <f t="shared" ref="E9:E32" si="0">(D9/C9)*100</f>
        <v>67.722053791421885</v>
      </c>
      <c r="F9" s="40">
        <f t="shared" ref="F9:F32" si="1">(D9/G9)*100</f>
        <v>130.32304247116892</v>
      </c>
      <c r="G9" s="10">
        <f>G10+G14+G26+G27+G28</f>
        <v>7694561</v>
      </c>
    </row>
    <row r="10" spans="1:7" s="7" customFormat="1" ht="20.100000000000001" customHeight="1">
      <c r="A10" s="9" t="s">
        <v>6</v>
      </c>
      <c r="B10" s="16" t="s">
        <v>15</v>
      </c>
      <c r="C10" s="10">
        <f>SUM(C11:C13)</f>
        <v>5635506</v>
      </c>
      <c r="D10" s="10">
        <f>SUM(D11:D13)</f>
        <v>4339030</v>
      </c>
      <c r="E10" s="40">
        <f t="shared" si="0"/>
        <v>76.994505905947037</v>
      </c>
      <c r="F10" s="40">
        <f t="shared" si="1"/>
        <v>159.89804036890902</v>
      </c>
      <c r="G10" s="10">
        <f>SUM(G11:G13)</f>
        <v>2713623</v>
      </c>
    </row>
    <row r="11" spans="1:7" s="7" customFormat="1" ht="20.100000000000001" customHeight="1">
      <c r="A11" s="11">
        <v>1</v>
      </c>
      <c r="B11" s="15" t="s">
        <v>16</v>
      </c>
      <c r="C11" s="25">
        <f>7414412-C12-C32</f>
        <v>5532092</v>
      </c>
      <c r="D11" s="25">
        <f>5316282-D13-D32-178787-D12</f>
        <v>4234493</v>
      </c>
      <c r="E11" s="40">
        <f t="shared" si="0"/>
        <v>76.544153640250386</v>
      </c>
      <c r="F11" s="40">
        <f t="shared" si="1"/>
        <v>158.67392669623439</v>
      </c>
      <c r="G11" s="25">
        <f>3651759-G32</f>
        <v>2668676</v>
      </c>
    </row>
    <row r="12" spans="1:7" s="14" customFormat="1" ht="48">
      <c r="A12" s="20">
        <v>2</v>
      </c>
      <c r="B12" s="27" t="s">
        <v>17</v>
      </c>
      <c r="C12" s="43">
        <v>56000</v>
      </c>
      <c r="D12" s="43">
        <v>58300</v>
      </c>
      <c r="E12" s="45">
        <f t="shared" si="0"/>
        <v>104.10714285714286</v>
      </c>
      <c r="F12" s="40"/>
      <c r="G12" s="25"/>
    </row>
    <row r="13" spans="1:7" s="7" customFormat="1" ht="20.100000000000001" customHeight="1">
      <c r="A13" s="11">
        <v>3</v>
      </c>
      <c r="B13" s="28" t="s">
        <v>18</v>
      </c>
      <c r="C13" s="25">
        <v>47414</v>
      </c>
      <c r="D13" s="25">
        <v>46237</v>
      </c>
      <c r="E13" s="40">
        <f t="shared" si="0"/>
        <v>97.517610832243633</v>
      </c>
      <c r="F13" s="40">
        <f t="shared" si="1"/>
        <v>102.8700469441787</v>
      </c>
      <c r="G13" s="25">
        <v>44947</v>
      </c>
    </row>
    <row r="14" spans="1:7" s="7" customFormat="1" ht="20.100000000000001" customHeight="1">
      <c r="A14" s="9" t="s">
        <v>39</v>
      </c>
      <c r="B14" s="16" t="s">
        <v>11</v>
      </c>
      <c r="C14" s="44">
        <f>9018059-C33</f>
        <v>8747594</v>
      </c>
      <c r="D14" s="10">
        <f>5906941-D33</f>
        <v>5636476</v>
      </c>
      <c r="E14" s="40">
        <f t="shared" si="0"/>
        <v>64.434586241656845</v>
      </c>
      <c r="F14" s="40">
        <f t="shared" si="1"/>
        <v>113.5893230216803</v>
      </c>
      <c r="G14" s="10">
        <f>SUM(G16:G25)+227816+50408+38926</f>
        <v>4962153</v>
      </c>
    </row>
    <row r="15" spans="1:7" s="7" customFormat="1" ht="20.100000000000001" customHeight="1">
      <c r="A15" s="9"/>
      <c r="B15" s="24" t="s">
        <v>19</v>
      </c>
      <c r="C15" s="25"/>
      <c r="D15" s="25"/>
      <c r="E15" s="40"/>
      <c r="F15" s="40"/>
      <c r="G15" s="25"/>
    </row>
    <row r="16" spans="1:7" s="7" customFormat="1" ht="20.100000000000001" customHeight="1">
      <c r="A16" s="11">
        <v>1</v>
      </c>
      <c r="B16" s="24" t="s">
        <v>20</v>
      </c>
      <c r="C16" s="25">
        <v>3105918</v>
      </c>
      <c r="D16" s="25">
        <v>2326825</v>
      </c>
      <c r="E16" s="26">
        <f t="shared" si="0"/>
        <v>74.915854185461427</v>
      </c>
      <c r="F16" s="26">
        <f t="shared" si="1"/>
        <v>116.8700871443281</v>
      </c>
      <c r="G16" s="25">
        <v>1990950</v>
      </c>
    </row>
    <row r="17" spans="1:7" s="7" customFormat="1" ht="20.100000000000001" customHeight="1">
      <c r="A17" s="11">
        <f>A16+1</f>
        <v>2</v>
      </c>
      <c r="B17" s="24" t="s">
        <v>21</v>
      </c>
      <c r="C17" s="25">
        <v>29147</v>
      </c>
      <c r="D17" s="25">
        <v>12756</v>
      </c>
      <c r="E17" s="26">
        <f t="shared" si="0"/>
        <v>43.76436683020551</v>
      </c>
      <c r="F17" s="26">
        <f t="shared" si="1"/>
        <v>92.555507183282543</v>
      </c>
      <c r="G17" s="25">
        <v>13782</v>
      </c>
    </row>
    <row r="18" spans="1:7" s="7" customFormat="1" ht="20.100000000000001" customHeight="1">
      <c r="A18" s="11">
        <f t="shared" ref="A18:A25" si="2">A17+1</f>
        <v>3</v>
      </c>
      <c r="B18" s="24" t="s">
        <v>28</v>
      </c>
      <c r="C18" s="25">
        <v>782669</v>
      </c>
      <c r="D18" s="25">
        <v>559226</v>
      </c>
      <c r="E18" s="26">
        <f t="shared" si="0"/>
        <v>71.451149847508972</v>
      </c>
      <c r="F18" s="26">
        <f t="shared" si="1"/>
        <v>123.78939073305058</v>
      </c>
      <c r="G18" s="25">
        <v>451756</v>
      </c>
    </row>
    <row r="19" spans="1:7" s="7" customFormat="1" ht="20.100000000000001" customHeight="1">
      <c r="A19" s="11">
        <f t="shared" si="2"/>
        <v>4</v>
      </c>
      <c r="B19" s="24" t="s">
        <v>29</v>
      </c>
      <c r="C19" s="25">
        <v>218404</v>
      </c>
      <c r="D19" s="25">
        <v>97408</v>
      </c>
      <c r="E19" s="26">
        <f t="shared" si="0"/>
        <v>44.599915752458749</v>
      </c>
      <c r="F19" s="26">
        <f t="shared" si="1"/>
        <v>126.30541616420949</v>
      </c>
      <c r="G19" s="25">
        <v>77121</v>
      </c>
    </row>
    <row r="20" spans="1:7" s="7" customFormat="1" ht="20.100000000000001" customHeight="1">
      <c r="A20" s="11">
        <f t="shared" si="2"/>
        <v>5</v>
      </c>
      <c r="B20" s="24" t="s">
        <v>30</v>
      </c>
      <c r="C20" s="25">
        <v>39128</v>
      </c>
      <c r="D20" s="25">
        <v>30518</v>
      </c>
      <c r="E20" s="26">
        <f t="shared" si="0"/>
        <v>77.995297485176849</v>
      </c>
      <c r="F20" s="26">
        <f t="shared" si="1"/>
        <v>148.469958647531</v>
      </c>
      <c r="G20" s="25">
        <v>20555</v>
      </c>
    </row>
    <row r="21" spans="1:7" s="7" customFormat="1" ht="20.100000000000001" customHeight="1">
      <c r="A21" s="11">
        <f t="shared" si="2"/>
        <v>6</v>
      </c>
      <c r="B21" s="24" t="s">
        <v>31</v>
      </c>
      <c r="C21" s="25">
        <v>79852</v>
      </c>
      <c r="D21" s="25">
        <v>58171</v>
      </c>
      <c r="E21" s="26">
        <f t="shared" si="0"/>
        <v>72.84851976155889</v>
      </c>
      <c r="F21" s="26">
        <f t="shared" si="1"/>
        <v>97.605624349810398</v>
      </c>
      <c r="G21" s="25">
        <v>59598</v>
      </c>
    </row>
    <row r="22" spans="1:7" s="7" customFormat="1" ht="20.100000000000001" customHeight="1">
      <c r="A22" s="11">
        <f t="shared" si="2"/>
        <v>7</v>
      </c>
      <c r="B22" s="24" t="s">
        <v>32</v>
      </c>
      <c r="C22" s="25">
        <v>160954</v>
      </c>
      <c r="D22" s="25">
        <v>59800</v>
      </c>
      <c r="E22" s="26">
        <f t="shared" si="0"/>
        <v>37.153472420691628</v>
      </c>
      <c r="F22" s="26">
        <f t="shared" si="1"/>
        <v>99.100144175795037</v>
      </c>
      <c r="G22" s="25">
        <v>60343</v>
      </c>
    </row>
    <row r="23" spans="1:7" s="7" customFormat="1" ht="20.100000000000001" customHeight="1">
      <c r="A23" s="11">
        <f t="shared" si="2"/>
        <v>8</v>
      </c>
      <c r="B23" s="24" t="s">
        <v>33</v>
      </c>
      <c r="C23" s="25">
        <v>1575677</v>
      </c>
      <c r="D23" s="25">
        <v>681746</v>
      </c>
      <c r="E23" s="26">
        <f t="shared" si="0"/>
        <v>43.266862434369479</v>
      </c>
      <c r="F23" s="26">
        <f t="shared" si="1"/>
        <v>128.78926985926137</v>
      </c>
      <c r="G23" s="25">
        <v>529350</v>
      </c>
    </row>
    <row r="24" spans="1:7" s="7" customFormat="1" ht="20.100000000000001" customHeight="1">
      <c r="A24" s="11">
        <f t="shared" si="2"/>
        <v>9</v>
      </c>
      <c r="B24" s="24" t="s">
        <v>34</v>
      </c>
      <c r="C24" s="25">
        <v>1689387</v>
      </c>
      <c r="D24" s="25">
        <v>1263790</v>
      </c>
      <c r="E24" s="26">
        <f t="shared" si="0"/>
        <v>74.807607729904404</v>
      </c>
      <c r="F24" s="26">
        <f t="shared" si="1"/>
        <v>125.45813727242043</v>
      </c>
      <c r="G24" s="25">
        <v>1007340</v>
      </c>
    </row>
    <row r="25" spans="1:7" s="7" customFormat="1" ht="20.100000000000001" customHeight="1">
      <c r="A25" s="11">
        <f t="shared" si="2"/>
        <v>10</v>
      </c>
      <c r="B25" s="24" t="s">
        <v>22</v>
      </c>
      <c r="C25" s="25">
        <v>586588</v>
      </c>
      <c r="D25" s="25">
        <v>530505</v>
      </c>
      <c r="E25" s="26">
        <f t="shared" si="0"/>
        <v>90.439115699605182</v>
      </c>
      <c r="F25" s="26">
        <f t="shared" si="1"/>
        <v>122.17761994251603</v>
      </c>
      <c r="G25" s="25">
        <v>434208</v>
      </c>
    </row>
    <row r="26" spans="1:7" s="7" customFormat="1" ht="20.100000000000001" customHeight="1">
      <c r="A26" s="13" t="s">
        <v>7</v>
      </c>
      <c r="B26" s="29" t="s">
        <v>12</v>
      </c>
      <c r="C26" s="44">
        <v>72300</v>
      </c>
      <c r="D26" s="44">
        <v>13431</v>
      </c>
      <c r="E26" s="40">
        <f t="shared" si="0"/>
        <v>18.57676348547718</v>
      </c>
      <c r="F26" s="40">
        <f t="shared" si="1"/>
        <v>513.61376673040149</v>
      </c>
      <c r="G26" s="10">
        <v>2615</v>
      </c>
    </row>
    <row r="27" spans="1:7" s="7" customFormat="1" ht="20.100000000000001" customHeight="1">
      <c r="A27" s="9" t="s">
        <v>8</v>
      </c>
      <c r="B27" s="16" t="s">
        <v>13</v>
      </c>
      <c r="C27" s="44">
        <v>1170</v>
      </c>
      <c r="D27" s="44">
        <v>1170</v>
      </c>
      <c r="E27" s="40">
        <f t="shared" si="0"/>
        <v>100</v>
      </c>
      <c r="F27" s="40">
        <f t="shared" si="1"/>
        <v>7.2356215213358066</v>
      </c>
      <c r="G27" s="10">
        <v>16170</v>
      </c>
    </row>
    <row r="28" spans="1:7" s="7" customFormat="1" ht="20.100000000000001" customHeight="1">
      <c r="A28" s="9" t="s">
        <v>9</v>
      </c>
      <c r="B28" s="16" t="s">
        <v>14</v>
      </c>
      <c r="C28" s="44">
        <v>277597</v>
      </c>
      <c r="D28" s="25"/>
      <c r="E28" s="40">
        <f t="shared" si="0"/>
        <v>0</v>
      </c>
      <c r="F28" s="40"/>
      <c r="G28" s="10"/>
    </row>
    <row r="29" spans="1:7" s="7" customFormat="1" ht="20.100000000000001" customHeight="1">
      <c r="A29" s="9" t="s">
        <v>42</v>
      </c>
      <c r="B29" s="46" t="s">
        <v>43</v>
      </c>
      <c r="C29" s="44">
        <v>73101</v>
      </c>
      <c r="D29" s="25"/>
      <c r="E29" s="40">
        <f t="shared" si="0"/>
        <v>0</v>
      </c>
      <c r="F29" s="40"/>
      <c r="G29" s="10"/>
    </row>
    <row r="30" spans="1:7" s="7" customFormat="1" ht="18.75">
      <c r="A30" s="23" t="s">
        <v>5</v>
      </c>
      <c r="B30" s="30" t="s">
        <v>35</v>
      </c>
      <c r="C30" s="10">
        <f>SUM(C31:C33)</f>
        <v>2389350</v>
      </c>
      <c r="D30" s="10">
        <f>SUM(D31:D33)</f>
        <v>1251374</v>
      </c>
      <c r="E30" s="40">
        <f t="shared" si="0"/>
        <v>52.372988469667483</v>
      </c>
      <c r="F30" s="40">
        <f t="shared" si="1"/>
        <v>108.17623220077594</v>
      </c>
      <c r="G30" s="10">
        <f>SUM(G31:G33)</f>
        <v>1156792</v>
      </c>
    </row>
    <row r="31" spans="1:7" s="32" customFormat="1" ht="20.100000000000001" customHeight="1">
      <c r="A31" s="12">
        <v>1</v>
      </c>
      <c r="B31" s="24" t="s">
        <v>36</v>
      </c>
      <c r="C31" s="31">
        <v>292565</v>
      </c>
      <c r="D31" s="31">
        <f>178787+3657</f>
        <v>182444</v>
      </c>
      <c r="E31" s="26">
        <f t="shared" si="0"/>
        <v>62.360159280843575</v>
      </c>
      <c r="F31" s="26">
        <f t="shared" si="1"/>
        <v>105.02852471662378</v>
      </c>
      <c r="G31" s="25">
        <v>173709</v>
      </c>
    </row>
    <row r="32" spans="1:7" s="34" customFormat="1" ht="20.100000000000001" customHeight="1">
      <c r="A32" s="12">
        <v>2</v>
      </c>
      <c r="B32" s="24" t="s">
        <v>37</v>
      </c>
      <c r="C32" s="33">
        <v>1826320</v>
      </c>
      <c r="D32" s="33">
        <f>777084+21381</f>
        <v>798465</v>
      </c>
      <c r="E32" s="26">
        <f t="shared" si="0"/>
        <v>43.71988479565465</v>
      </c>
      <c r="F32" s="26">
        <f t="shared" si="1"/>
        <v>81.220507322372583</v>
      </c>
      <c r="G32" s="25">
        <v>983083</v>
      </c>
    </row>
    <row r="33" spans="1:7" s="32" customFormat="1" ht="20.100000000000001" customHeight="1">
      <c r="A33" s="22">
        <v>3</v>
      </c>
      <c r="B33" s="17" t="s">
        <v>38</v>
      </c>
      <c r="C33" s="35">
        <v>270465</v>
      </c>
      <c r="D33" s="35">
        <v>270465</v>
      </c>
      <c r="E33" s="41"/>
      <c r="F33" s="41"/>
      <c r="G33" s="35"/>
    </row>
    <row r="34" spans="1:7" ht="19.5" customHeight="1">
      <c r="A34" s="14"/>
      <c r="B34" s="14"/>
      <c r="C34" s="7"/>
      <c r="D34" s="7"/>
      <c r="E34" s="36"/>
      <c r="F34" s="36"/>
    </row>
    <row r="35" spans="1:7" ht="18.75" customHeight="1">
      <c r="A35" s="14"/>
      <c r="B35" s="14"/>
      <c r="C35" s="7"/>
      <c r="D35" s="7"/>
    </row>
    <row r="36" spans="1:7" ht="18.75">
      <c r="A36" s="7"/>
      <c r="B36" s="7"/>
      <c r="C36" s="7"/>
      <c r="D36" s="7"/>
    </row>
    <row r="37" spans="1:7" ht="18.75">
      <c r="A37" s="7"/>
      <c r="B37" s="7"/>
      <c r="C37" s="7"/>
      <c r="D37" s="7"/>
    </row>
    <row r="38" spans="1:7" ht="18.75">
      <c r="A38" s="7"/>
      <c r="B38" s="7"/>
      <c r="C38" s="7"/>
      <c r="D38" s="7"/>
    </row>
    <row r="39" spans="1:7" ht="18.75">
      <c r="A39" s="7"/>
      <c r="B39" s="7"/>
      <c r="C39" s="7"/>
      <c r="D39" s="7"/>
    </row>
  </sheetData>
  <mergeCells count="9">
    <mergeCell ref="E1:F1"/>
    <mergeCell ref="A3:F3"/>
    <mergeCell ref="A4:F4"/>
    <mergeCell ref="D5:F5"/>
    <mergeCell ref="A6:A7"/>
    <mergeCell ref="B6:B7"/>
    <mergeCell ref="C6:C7"/>
    <mergeCell ref="D6:D7"/>
    <mergeCell ref="E6:F6"/>
  </mergeCell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D773C08-F1C5-4CF0-A3E3-9CDC3EAC21D4}">
  <ds:schemaRefs>
    <ds:schemaRef ds:uri="http://purl.org/dc/terms/"/>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A656FA9-7FD3-4ABE-A3B6-0A5FB4C638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2024-10-05T11:24:02Z</cp:lastPrinted>
  <dcterms:created xsi:type="dcterms:W3CDTF">2018-08-22T07:49:45Z</dcterms:created>
  <dcterms:modified xsi:type="dcterms:W3CDTF">2024-10-07T09:04:37Z</dcterms:modified>
</cp:coreProperties>
</file>